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pnewell/Desktop/"/>
    </mc:Choice>
  </mc:AlternateContent>
  <xr:revisionPtr revIDLastSave="0" documentId="13_ncr:1_{280BF7EF-7DFA-2942-8005-223A74164D18}" xr6:coauthVersionLast="36" xr6:coauthVersionMax="36" xr10:uidLastSave="{00000000-0000-0000-0000-000000000000}"/>
  <bookViews>
    <workbookView xWindow="0" yWindow="460" windowWidth="25600" windowHeight="14720" xr2:uid="{00000000-000D-0000-FFFF-FFFF00000000}"/>
  </bookViews>
  <sheets>
    <sheet name="SCELC CSU Shared Print Pricing" sheetId="1" r:id="rId1"/>
  </sheets>
  <calcPr calcId="162913"/>
</workbook>
</file>

<file path=xl/calcChain.xml><?xml version="1.0" encoding="utf-8"?>
<calcChain xmlns="http://schemas.openxmlformats.org/spreadsheetml/2006/main">
  <c r="L3" i="1" l="1"/>
  <c r="K8" i="1"/>
  <c r="L8" i="1" s="1"/>
  <c r="E8" i="1"/>
  <c r="O8" i="1" s="1"/>
  <c r="K7" i="1"/>
  <c r="L7" i="1" s="1"/>
  <c r="M7" i="1" s="1"/>
  <c r="N7" i="1" s="1"/>
  <c r="E7" i="1"/>
  <c r="O7" i="1" s="1"/>
  <c r="K6" i="1"/>
  <c r="E6" i="1"/>
  <c r="O6" i="1" s="1"/>
  <c r="K5" i="1"/>
  <c r="E5" i="1"/>
  <c r="C5" i="1"/>
  <c r="O5" i="1" s="1"/>
  <c r="K4" i="1"/>
  <c r="E4" i="1"/>
  <c r="O4" i="1" s="1"/>
  <c r="O3" i="1"/>
  <c r="K3" i="1"/>
  <c r="E3" i="1"/>
  <c r="M3" i="1" l="1"/>
  <c r="N3" i="1" s="1"/>
  <c r="M4" i="1"/>
  <c r="N4" i="1" s="1"/>
  <c r="P4" i="1" s="1"/>
  <c r="P3" i="1"/>
  <c r="L4" i="1"/>
  <c r="L5" i="1"/>
  <c r="M5" i="1" s="1"/>
  <c r="N5" i="1" s="1"/>
  <c r="P5" i="1" s="1"/>
  <c r="P7" i="1"/>
  <c r="M8" i="1"/>
  <c r="N8" i="1" s="1"/>
  <c r="P8" i="1" s="1"/>
  <c r="L6" i="1"/>
  <c r="M6" i="1" s="1"/>
  <c r="N6" i="1" s="1"/>
  <c r="P6" i="1" s="1"/>
</calcChain>
</file>

<file path=xl/sharedStrings.xml><?xml version="1.0" encoding="utf-8"?>
<sst xmlns="http://schemas.openxmlformats.org/spreadsheetml/2006/main" count="41" uniqueCount="36">
  <si>
    <t>Updated by</t>
  </si>
  <si>
    <t>CSU libraries to pay the equivalent of the membership fee, reduced by the amount of the affiliate transaction fees charged the prior year.  In addition, affiliates are charged the SCELC surcharge and affiliate transaction fee (capped at $150). The CSU Libraries, as affiliate members, have access to the same discount as full SCELC members.</t>
  </si>
  <si>
    <t>Institution</t>
  </si>
  <si>
    <t>Membership equivalency fee ($750 minus the prior year's affiliate transaction fees)</t>
  </si>
  <si>
    <t>ILS</t>
  </si>
  <si>
    <t>Record count source</t>
  </si>
  <si>
    <t>Sonoma State</t>
  </si>
  <si>
    <t>K.G.Schneider</t>
  </si>
  <si>
    <t>Alma</t>
  </si>
  <si>
    <t>SSU</t>
  </si>
  <si>
    <t>CSU Northridge</t>
  </si>
  <si>
    <t>M. Stover</t>
  </si>
  <si>
    <t>CSUN</t>
  </si>
  <si>
    <t>CSU East Bay</t>
  </si>
  <si>
    <t>J. Wenzler</t>
  </si>
  <si>
    <t>CSUEB</t>
  </si>
  <si>
    <t>CSU Chico</t>
  </si>
  <si>
    <t>2016 ipeds</t>
  </si>
  <si>
    <t>CSU Fullerton</t>
  </si>
  <si>
    <t>E. Bonney</t>
  </si>
  <si>
    <t>CSUF</t>
  </si>
  <si>
    <t>CSU Channel Islands</t>
  </si>
  <si>
    <t>S. Stratton</t>
  </si>
  <si>
    <t>CSUCI</t>
  </si>
  <si>
    <t>P. Newell</t>
  </si>
  <si>
    <t>Per-year cost (two-year total/2)</t>
  </si>
  <si>
    <t>Record fee (.02 x record count)</t>
  </si>
  <si>
    <t>Set-up fee ($3750 non-WMS; $2750 for WMS)</t>
  </si>
  <si>
    <t>Affiliate transaction fee calculated on set-up fee; 5% capped at $150</t>
  </si>
  <si>
    <t>Surcharge calculated on set-up fee</t>
  </si>
  <si>
    <t>Prior year's affiliate transaction fees</t>
  </si>
  <si>
    <t>Cost per year for total of 2 years, including surcharge and fees</t>
  </si>
  <si>
    <t>Record count (based on SCELC Scope)</t>
  </si>
  <si>
    <t>Project fee (10% of total of Set-up fee and Record fee)</t>
  </si>
  <si>
    <t>Two-year total (Set-up fee + Record fee + Project fee)</t>
  </si>
  <si>
    <t>Annual surcharges total (Membership equivalency fee + Surcharge on set-up fee + Affiliate transaction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</si>
</sst>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0"/>
      <color rgb="FF000000"/>
      <name val="Arial"/>
    </font>
    <font>
      <sz val="12"/>
      <color rgb="FF000000"/>
      <name val="Arial"/>
      <family val="2"/>
    </font>
    <font>
      <sz val="12"/>
      <name val="Arial"/>
      <family val="2"/>
    </font>
    <font>
      <b/>
      <sz val="12"/>
      <name val="Arial"/>
      <family val="2"/>
    </font>
    <font>
      <b/>
      <sz val="12"/>
      <color rgb="FF000000"/>
      <name val="Calibri"/>
      <family val="2"/>
    </font>
    <font>
      <sz val="12"/>
      <color rgb="FF000000"/>
      <name val="Helvetica Neue"/>
      <family val="2"/>
    </font>
  </fonts>
  <fills count="6">
    <fill>
      <patternFill patternType="none"/>
    </fill>
    <fill>
      <patternFill patternType="gray125"/>
    </fill>
    <fill>
      <patternFill patternType="darkGray">
        <fgColor theme="0" tint="-0.14996795556505021"/>
        <bgColor indexed="65"/>
      </patternFill>
    </fill>
    <fill>
      <patternFill patternType="solid">
        <fgColor theme="0"/>
        <bgColor theme="0"/>
      </patternFill>
    </fill>
    <fill>
      <patternFill patternType="solid">
        <fgColor theme="2"/>
        <bgColor indexed="64"/>
      </patternFill>
    </fill>
    <fill>
      <patternFill patternType="solid">
        <fgColor theme="2"/>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Font="1" applyAlignment="1"/>
    <xf numFmtId="0" fontId="1" fillId="0" borderId="0" xfId="0" applyFont="1" applyAlignment="1"/>
    <xf numFmtId="0" fontId="2" fillId="0" borderId="0" xfId="0" applyFont="1" applyAlignment="1">
      <alignment horizontal="centerContinuous" wrapText="1"/>
    </xf>
    <xf numFmtId="0" fontId="2" fillId="2" borderId="0" xfId="0" applyFont="1" applyFill="1" applyAlignment="1">
      <alignment horizontal="centerContinuous" wrapText="1"/>
    </xf>
    <xf numFmtId="0" fontId="1" fillId="2" borderId="0" xfId="0" applyFont="1" applyFill="1" applyAlignment="1">
      <alignment horizontal="centerContinuous"/>
    </xf>
    <xf numFmtId="0" fontId="2" fillId="0" borderId="1" xfId="0" applyFont="1" applyBorder="1"/>
    <xf numFmtId="0" fontId="2" fillId="0" borderId="1" xfId="0" applyFont="1" applyBorder="1" applyAlignment="1">
      <alignment wrapText="1"/>
    </xf>
    <xf numFmtId="0" fontId="2" fillId="0" borderId="1" xfId="0" applyFont="1" applyBorder="1" applyAlignment="1"/>
    <xf numFmtId="164" fontId="2" fillId="0" borderId="1" xfId="0" applyNumberFormat="1" applyFont="1" applyBorder="1"/>
    <xf numFmtId="3" fontId="3" fillId="0" borderId="1" xfId="0" applyNumberFormat="1" applyFont="1" applyBorder="1" applyAlignment="1"/>
    <xf numFmtId="0" fontId="2" fillId="3" borderId="1" xfId="0" applyFont="1" applyFill="1" applyBorder="1"/>
    <xf numFmtId="164" fontId="2" fillId="3" borderId="1" xfId="0" applyNumberFormat="1" applyFont="1" applyFill="1" applyBorder="1"/>
    <xf numFmtId="0" fontId="1" fillId="3" borderId="0" xfId="0" applyFont="1" applyFill="1" applyAlignment="1"/>
    <xf numFmtId="3" fontId="4" fillId="0" borderId="1" xfId="0" applyNumberFormat="1" applyFont="1" applyBorder="1"/>
    <xf numFmtId="0" fontId="1" fillId="0" borderId="1" xfId="0" applyFont="1" applyBorder="1" applyAlignment="1">
      <alignment wrapText="1"/>
    </xf>
    <xf numFmtId="3" fontId="3" fillId="3" borderId="1" xfId="0" applyNumberFormat="1" applyFont="1" applyFill="1" applyBorder="1"/>
    <xf numFmtId="0" fontId="2" fillId="4" borderId="1" xfId="0" applyFont="1" applyFill="1" applyBorder="1" applyAlignment="1">
      <alignment wrapText="1"/>
    </xf>
    <xf numFmtId="164" fontId="2" fillId="4" borderId="1" xfId="0" applyNumberFormat="1" applyFont="1" applyFill="1" applyBorder="1"/>
    <xf numFmtId="164" fontId="2" fillId="5" borderId="1" xfId="0" applyNumberFormat="1" applyFont="1" applyFill="1" applyBorder="1"/>
    <xf numFmtId="0" fontId="5" fillId="4"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999"/>
  <sheetViews>
    <sheetView tabSelected="1" topLeftCell="B1" workbookViewId="0">
      <selection activeCell="O2" sqref="O2"/>
    </sheetView>
  </sheetViews>
  <sheetFormatPr baseColWidth="10" defaultColWidth="14.5" defaultRowHeight="15" customHeight="1" x14ac:dyDescent="0.2"/>
  <cols>
    <col min="1" max="1" width="34" style="1" customWidth="1"/>
    <col min="2" max="2" width="14" style="1" customWidth="1"/>
    <col min="3" max="6" width="14.5" style="1" customWidth="1"/>
    <col min="7" max="7" width="14.5" style="1"/>
    <col min="8" max="8" width="11.5" style="1" customWidth="1"/>
    <col min="9" max="9" width="10.5" style="1" customWidth="1"/>
    <col min="10" max="10" width="18.5" style="1" customWidth="1"/>
    <col min="11" max="14" width="14.5" style="1"/>
    <col min="15" max="15" width="16.83203125" style="1" customWidth="1"/>
    <col min="16" max="16384" width="14.5" style="1"/>
  </cols>
  <sheetData>
    <row r="1" spans="1:16" ht="85" x14ac:dyDescent="0.2">
      <c r="B1" s="2"/>
      <c r="C1" s="3" t="s">
        <v>1</v>
      </c>
      <c r="D1" s="4"/>
      <c r="E1" s="4"/>
      <c r="F1" s="4"/>
      <c r="G1" s="4"/>
    </row>
    <row r="2" spans="1:16" ht="136" x14ac:dyDescent="0.2">
      <c r="A2" s="6" t="s">
        <v>2</v>
      </c>
      <c r="B2" s="14" t="s">
        <v>0</v>
      </c>
      <c r="C2" s="6" t="s">
        <v>3</v>
      </c>
      <c r="D2" s="6" t="s">
        <v>30</v>
      </c>
      <c r="E2" s="6" t="s">
        <v>29</v>
      </c>
      <c r="F2" s="6" t="s">
        <v>28</v>
      </c>
      <c r="G2" s="6" t="s">
        <v>4</v>
      </c>
      <c r="H2" s="6" t="s">
        <v>27</v>
      </c>
      <c r="I2" s="6" t="s">
        <v>32</v>
      </c>
      <c r="J2" s="6" t="s">
        <v>5</v>
      </c>
      <c r="K2" s="6" t="s">
        <v>26</v>
      </c>
      <c r="L2" s="6" t="s">
        <v>33</v>
      </c>
      <c r="M2" s="6" t="s">
        <v>34</v>
      </c>
      <c r="N2" s="16" t="s">
        <v>25</v>
      </c>
      <c r="O2" s="19" t="s">
        <v>35</v>
      </c>
      <c r="P2" s="16" t="s">
        <v>31</v>
      </c>
    </row>
    <row r="3" spans="1:16" ht="15.75" customHeight="1" x14ac:dyDescent="0.2">
      <c r="A3" s="5" t="s">
        <v>6</v>
      </c>
      <c r="B3" s="7" t="s">
        <v>7</v>
      </c>
      <c r="C3" s="8">
        <v>0</v>
      </c>
      <c r="D3" s="8">
        <v>2423.13</v>
      </c>
      <c r="E3" s="8">
        <f t="shared" ref="E3:E8" si="0">SUM(H3*0.05)</f>
        <v>187.5</v>
      </c>
      <c r="F3" s="8">
        <v>150</v>
      </c>
      <c r="G3" s="5" t="s">
        <v>8</v>
      </c>
      <c r="H3" s="8">
        <v>3750</v>
      </c>
      <c r="I3" s="9">
        <v>372339</v>
      </c>
      <c r="J3" s="7" t="s">
        <v>9</v>
      </c>
      <c r="K3" s="8">
        <f t="shared" ref="K3:K8" si="1">SUM(I3*0.02)</f>
        <v>7446.78</v>
      </c>
      <c r="L3" s="8">
        <f>SUM(H3+K3)*0.1</f>
        <v>1119.6779999999999</v>
      </c>
      <c r="M3" s="8">
        <f t="shared" ref="M3:M8" si="2">SUM(H3+K3+L3)</f>
        <v>12316.457999999999</v>
      </c>
      <c r="N3" s="17">
        <f t="shared" ref="N3:N8" si="3">M3/2</f>
        <v>6158.2289999999994</v>
      </c>
      <c r="O3" s="17">
        <f t="shared" ref="O3:O8" si="4">SUM(C3+E3+F3)</f>
        <v>337.5</v>
      </c>
      <c r="P3" s="17">
        <f t="shared" ref="P3:P8" si="5">N3+O3</f>
        <v>6495.7289999999994</v>
      </c>
    </row>
    <row r="4" spans="1:16" ht="15.75" customHeight="1" x14ac:dyDescent="0.2">
      <c r="A4" s="5" t="s">
        <v>10</v>
      </c>
      <c r="B4" s="7" t="s">
        <v>11</v>
      </c>
      <c r="C4" s="8">
        <v>0</v>
      </c>
      <c r="D4" s="8">
        <v>1672.25</v>
      </c>
      <c r="E4" s="8">
        <f t="shared" si="0"/>
        <v>187.5</v>
      </c>
      <c r="F4" s="8">
        <v>150</v>
      </c>
      <c r="G4" s="5" t="s">
        <v>8</v>
      </c>
      <c r="H4" s="8">
        <v>3750</v>
      </c>
      <c r="I4" s="9">
        <v>800000</v>
      </c>
      <c r="J4" s="7" t="s">
        <v>12</v>
      </c>
      <c r="K4" s="8">
        <f t="shared" si="1"/>
        <v>16000</v>
      </c>
      <c r="L4" s="8">
        <f t="shared" ref="L3:L8" si="6">SUM(H4+K4)*0.1</f>
        <v>1975</v>
      </c>
      <c r="M4" s="8">
        <f t="shared" si="2"/>
        <v>21725</v>
      </c>
      <c r="N4" s="17">
        <f t="shared" si="3"/>
        <v>10862.5</v>
      </c>
      <c r="O4" s="17">
        <f t="shared" si="4"/>
        <v>337.5</v>
      </c>
      <c r="P4" s="17">
        <f t="shared" si="5"/>
        <v>11200</v>
      </c>
    </row>
    <row r="5" spans="1:16" ht="15.75" customHeight="1" x14ac:dyDescent="0.2">
      <c r="A5" s="5" t="s">
        <v>13</v>
      </c>
      <c r="B5" s="7" t="s">
        <v>14</v>
      </c>
      <c r="C5" s="8">
        <f>SUM(750-D5)</f>
        <v>405.15</v>
      </c>
      <c r="D5" s="8">
        <v>344.85</v>
      </c>
      <c r="E5" s="8">
        <f t="shared" si="0"/>
        <v>187.5</v>
      </c>
      <c r="F5" s="8">
        <v>150</v>
      </c>
      <c r="G5" s="5" t="s">
        <v>8</v>
      </c>
      <c r="H5" s="8">
        <v>3750</v>
      </c>
      <c r="I5" s="9">
        <v>600000</v>
      </c>
      <c r="J5" s="7" t="s">
        <v>15</v>
      </c>
      <c r="K5" s="8">
        <f t="shared" si="1"/>
        <v>12000</v>
      </c>
      <c r="L5" s="8">
        <f t="shared" si="6"/>
        <v>1575</v>
      </c>
      <c r="M5" s="8">
        <f t="shared" si="2"/>
        <v>17325</v>
      </c>
      <c r="N5" s="17">
        <f t="shared" si="3"/>
        <v>8662.5</v>
      </c>
      <c r="O5" s="17">
        <f t="shared" si="4"/>
        <v>742.65</v>
      </c>
      <c r="P5" s="17">
        <f t="shared" si="5"/>
        <v>9405.15</v>
      </c>
    </row>
    <row r="6" spans="1:16" s="12" customFormat="1" ht="15.75" customHeight="1" x14ac:dyDescent="0.2">
      <c r="A6" s="10" t="s">
        <v>16</v>
      </c>
      <c r="B6" s="10" t="s">
        <v>24</v>
      </c>
      <c r="C6" s="11">
        <v>0</v>
      </c>
      <c r="D6" s="11">
        <v>847.8</v>
      </c>
      <c r="E6" s="11">
        <f t="shared" si="0"/>
        <v>187.5</v>
      </c>
      <c r="F6" s="11">
        <v>150</v>
      </c>
      <c r="G6" s="10" t="s">
        <v>8</v>
      </c>
      <c r="H6" s="11">
        <v>3750</v>
      </c>
      <c r="I6" s="15">
        <v>601867</v>
      </c>
      <c r="J6" s="10" t="s">
        <v>17</v>
      </c>
      <c r="K6" s="11">
        <f t="shared" si="1"/>
        <v>12037.34</v>
      </c>
      <c r="L6" s="11">
        <f t="shared" si="6"/>
        <v>1578.7340000000002</v>
      </c>
      <c r="M6" s="11">
        <f t="shared" si="2"/>
        <v>17366.074000000001</v>
      </c>
      <c r="N6" s="18">
        <f t="shared" si="3"/>
        <v>8683.0370000000003</v>
      </c>
      <c r="O6" s="18">
        <f t="shared" si="4"/>
        <v>337.5</v>
      </c>
      <c r="P6" s="18">
        <f t="shared" si="5"/>
        <v>9020.5370000000003</v>
      </c>
    </row>
    <row r="7" spans="1:16" ht="15.75" customHeight="1" x14ac:dyDescent="0.2">
      <c r="A7" s="5" t="s">
        <v>18</v>
      </c>
      <c r="B7" s="5" t="s">
        <v>19</v>
      </c>
      <c r="C7" s="8">
        <v>0</v>
      </c>
      <c r="D7" s="8">
        <v>2149.98</v>
      </c>
      <c r="E7" s="8">
        <f t="shared" si="0"/>
        <v>187.5</v>
      </c>
      <c r="F7" s="8">
        <v>150</v>
      </c>
      <c r="G7" s="5" t="s">
        <v>8</v>
      </c>
      <c r="H7" s="8">
        <v>3750</v>
      </c>
      <c r="I7" s="13">
        <v>667215</v>
      </c>
      <c r="J7" s="7" t="s">
        <v>20</v>
      </c>
      <c r="K7" s="8">
        <f t="shared" si="1"/>
        <v>13344.300000000001</v>
      </c>
      <c r="L7" s="8">
        <f t="shared" si="6"/>
        <v>1709.4300000000003</v>
      </c>
      <c r="M7" s="8">
        <f t="shared" si="2"/>
        <v>18803.730000000003</v>
      </c>
      <c r="N7" s="17">
        <f t="shared" si="3"/>
        <v>9401.8650000000016</v>
      </c>
      <c r="O7" s="17">
        <f t="shared" si="4"/>
        <v>337.5</v>
      </c>
      <c r="P7" s="17">
        <f t="shared" si="5"/>
        <v>9739.3650000000016</v>
      </c>
    </row>
    <row r="8" spans="1:16" ht="15.75" customHeight="1" x14ac:dyDescent="0.2">
      <c r="A8" s="5" t="s">
        <v>21</v>
      </c>
      <c r="B8" s="7" t="s">
        <v>22</v>
      </c>
      <c r="C8" s="8">
        <v>0</v>
      </c>
      <c r="D8" s="8">
        <v>3935.5</v>
      </c>
      <c r="E8" s="8">
        <f t="shared" si="0"/>
        <v>187.5</v>
      </c>
      <c r="F8" s="8">
        <v>150</v>
      </c>
      <c r="G8" s="5" t="s">
        <v>8</v>
      </c>
      <c r="H8" s="8">
        <v>3750</v>
      </c>
      <c r="I8" s="9">
        <v>109721</v>
      </c>
      <c r="J8" s="7" t="s">
        <v>23</v>
      </c>
      <c r="K8" s="8">
        <f t="shared" si="1"/>
        <v>2194.42</v>
      </c>
      <c r="L8" s="8">
        <f t="shared" si="6"/>
        <v>594.44200000000001</v>
      </c>
      <c r="M8" s="8">
        <f t="shared" si="2"/>
        <v>6538.8620000000001</v>
      </c>
      <c r="N8" s="17">
        <f t="shared" si="3"/>
        <v>3269.431</v>
      </c>
      <c r="O8" s="17">
        <f t="shared" si="4"/>
        <v>337.5</v>
      </c>
      <c r="P8" s="17">
        <f t="shared" si="5"/>
        <v>3606.931</v>
      </c>
    </row>
    <row r="9" spans="1:16" ht="15.75" customHeight="1" x14ac:dyDescent="0.2"/>
    <row r="10" spans="1:16" ht="15.75" customHeight="1" x14ac:dyDescent="0.2"/>
    <row r="11" spans="1:16" ht="16" x14ac:dyDescent="0.2"/>
    <row r="12" spans="1:16" ht="15.75" customHeight="1" x14ac:dyDescent="0.2"/>
    <row r="13" spans="1:16" ht="15.75" customHeight="1" x14ac:dyDescent="0.2"/>
    <row r="14" spans="1:16" ht="15.75" customHeight="1" x14ac:dyDescent="0.2"/>
    <row r="15" spans="1:16" ht="15.75" customHeight="1" x14ac:dyDescent="0.2"/>
    <row r="16" spans="1: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5" right="0.5" top="0.75" bottom="0.75" header="0.5" footer="0"/>
  <pageSetup scale="47" orientation="landscape"/>
  <headerFooter>
    <oddHeader>&amp;A</oddHeader>
    <oddFooter>&amp;L&amp;B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SCELC CSU Shared Print Pricing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Patrick A Newell</cp:lastModifiedBy>
  <cp:lastPrinted>2018-11-05T20:53:40Z</cp:lastPrinted>
  <dcterms:created xsi:type="dcterms:W3CDTF">2018-11-05T20:35:51Z</dcterms:created>
  <dcterms:modified xsi:type="dcterms:W3CDTF">2018-11-05T20:54:53Z</dcterms:modified>
</cp:coreProperties>
</file>